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8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<sst xmlns="http://schemas.openxmlformats.org/spreadsheetml/2006/main" count="63" uniqueCount="36">
  <si>
    <t xml:space="preserve">Під'їзди </t>
  </si>
  <si>
    <t xml:space="preserve">Загальна площа </t>
  </si>
  <si>
    <t>Підвал</t>
  </si>
  <si>
    <t>Горище</t>
  </si>
  <si>
    <t>Прибудинкова територія</t>
  </si>
  <si>
    <t>Зелена зона</t>
  </si>
  <si>
    <t>Прибирання сходинкових клітин</t>
  </si>
  <si>
    <t>Прибудинкової території</t>
  </si>
  <si>
    <t>м2</t>
  </si>
  <si>
    <t>чол.</t>
  </si>
  <si>
    <t>1.2. Нарахування на ЗП ЄСВ 22%</t>
  </si>
  <si>
    <t>1.3. Матеріали</t>
  </si>
  <si>
    <t>1.4. Накладні витрати</t>
  </si>
  <si>
    <t>м2 =</t>
  </si>
  <si>
    <t>грн</t>
  </si>
  <si>
    <t>2.2. Нарахування на ЗП ЄСВ 22%</t>
  </si>
  <si>
    <t>2.3. Матеріали</t>
  </si>
  <si>
    <t>2.4. Накладні витрати</t>
  </si>
  <si>
    <t>3.1. Заробітная плата</t>
  </si>
  <si>
    <t>3.2. Нарахування на ЗП ЄСВ 22%</t>
  </si>
  <si>
    <t>3.3. Матеріали</t>
  </si>
  <si>
    <t>3.4. Накладні витрати</t>
  </si>
  <si>
    <t>Всього:</t>
  </si>
  <si>
    <t>ПДВ</t>
  </si>
  <si>
    <t>Разом з ПДВ</t>
  </si>
  <si>
    <t xml:space="preserve"> (поточний ремонт)</t>
  </si>
  <si>
    <t>грн/</t>
  </si>
  <si>
    <t xml:space="preserve">  холодного водопостачання, водовідведення.</t>
  </si>
  <si>
    <t>2.1. Заробітная плата</t>
  </si>
  <si>
    <t>Розрахунок тарифів по вул. Покришкіна 4,6</t>
  </si>
  <si>
    <t xml:space="preserve">1.Витрати з техничного обслуговування внутрішньобудинкових систем </t>
  </si>
  <si>
    <t>1.1. Заробітная плата</t>
  </si>
  <si>
    <t>2.Витрати по обслуговуванню димовентиляційних каналів</t>
  </si>
  <si>
    <t>40шт</t>
  </si>
  <si>
    <t>0,008чол.</t>
  </si>
  <si>
    <t>3.Витрати робіт з підготовки житлового фонду до роботи в осінньо-зимовий період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</si>
</sst>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</numFmts>
  <fonts count="37">
    <font>
      <sz val="10"/>
      <name val="Arial Cyr"/>
      <family val="0"/>
    </font>
    <font>
      <sz val="8"/>
      <name val="Arial Cyr"/>
      <family val="0"/>
    </font>
    <font>
      <b/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9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33" borderId="0" xfId="0" applyFill="1" applyAlignment="1">
      <alignment/>
    </xf>
    <xf numFmtId="2" fontId="0" fillId="0" borderId="0" xfId="0" applyNumberFormat="1" applyAlignment="1">
      <alignment horizontal="right"/>
    </xf>
    <xf numFmtId="2" fontId="0" fillId="33" borderId="0" xfId="0" applyNumberFormat="1" applyFill="1" applyAlignment="1">
      <alignment/>
    </xf>
    <xf numFmtId="2" fontId="0" fillId="34" borderId="0" xfId="0" applyNumberFormat="1" applyFill="1" applyAlignment="1">
      <alignment/>
    </xf>
    <xf numFmtId="0" fontId="0" fillId="34" borderId="0" xfId="0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44"/>
  <sheetViews>
    <sheetView tabSelected="1" zoomScalePageLayoutView="0" workbookViewId="0" topLeftCell="B15">
      <selection activeCell="I44" sqref="I44"/>
    </sheetView>
  </sheetViews>
  <sheetFormatPr defaultColWidth="9.00390625" defaultRowHeight="12.75"/>
  <cols>
    <col min="1" max="1" width="9.125" style="0" customWidth="1"/>
    <col min="3" max="3" width="6.00390625" style="0" customWidth="1"/>
    <col min="5" max="5" width="4.75390625" style="0" customWidth="1"/>
    <col min="7" max="7" width="6.25390625" style="0" customWidth="1"/>
    <col min="8" max="8" width="12.875" style="0" customWidth="1"/>
    <col min="9" max="9" width="10.625" style="0" customWidth="1"/>
    <col min="10" max="10" width="10.875" style="0" customWidth="1"/>
  </cols>
  <sheetData>
    <row r="1" ht="12.75">
      <c r="B1">
        <v>4173</v>
      </c>
    </row>
    <row r="2" ht="20.25">
      <c r="B2" s="3" t="s">
        <v>29</v>
      </c>
    </row>
    <row r="3" ht="20.25">
      <c r="B3" s="3"/>
    </row>
    <row r="4" spans="2:10" ht="12.75">
      <c r="B4" t="s">
        <v>1</v>
      </c>
      <c r="D4">
        <v>342.4</v>
      </c>
      <c r="E4" t="s">
        <v>8</v>
      </c>
      <c r="F4" t="s">
        <v>3</v>
      </c>
      <c r="J4" t="s">
        <v>8</v>
      </c>
    </row>
    <row r="5" spans="2:10" ht="12.75">
      <c r="B5" t="s">
        <v>0</v>
      </c>
      <c r="E5" t="s">
        <v>8</v>
      </c>
      <c r="F5" t="s">
        <v>4</v>
      </c>
      <c r="J5" t="s">
        <v>8</v>
      </c>
    </row>
    <row r="6" spans="2:10" ht="12.75">
      <c r="B6" t="s">
        <v>2</v>
      </c>
      <c r="E6" t="s">
        <v>8</v>
      </c>
      <c r="F6" t="s">
        <v>5</v>
      </c>
      <c r="I6" s="2"/>
      <c r="J6" t="s">
        <v>8</v>
      </c>
    </row>
    <row r="7" spans="6:10" ht="12.75">
      <c r="F7" t="s">
        <v>6</v>
      </c>
      <c r="J7" t="s">
        <v>9</v>
      </c>
    </row>
    <row r="8" spans="6:10" ht="12.75">
      <c r="F8" t="s">
        <v>7</v>
      </c>
      <c r="J8" t="s">
        <v>9</v>
      </c>
    </row>
    <row r="11" ht="12.75">
      <c r="B11" t="s">
        <v>30</v>
      </c>
    </row>
    <row r="12" ht="12.75">
      <c r="B12" t="s">
        <v>27</v>
      </c>
    </row>
    <row r="13" spans="2:10" ht="12.75">
      <c r="B13" t="s">
        <v>31</v>
      </c>
      <c r="I13" s="1">
        <v>26.51</v>
      </c>
      <c r="J13" s="1" t="s">
        <v>14</v>
      </c>
    </row>
    <row r="14" spans="2:10" ht="12.75">
      <c r="B14" t="s">
        <v>10</v>
      </c>
      <c r="I14" s="1">
        <f>I13*22%</f>
        <v>5.8322</v>
      </c>
      <c r="J14" s="1" t="s">
        <v>14</v>
      </c>
    </row>
    <row r="15" spans="2:10" ht="12.75">
      <c r="B15" t="s">
        <v>11</v>
      </c>
      <c r="I15" s="5">
        <v>46.51</v>
      </c>
      <c r="J15" s="1" t="s">
        <v>14</v>
      </c>
    </row>
    <row r="16" spans="2:10" ht="12.75">
      <c r="B16" t="s">
        <v>12</v>
      </c>
      <c r="I16" s="1">
        <f>(I13+I14+I15)*56%</f>
        <v>44.15723200000001</v>
      </c>
      <c r="J16" s="1" t="s">
        <v>14</v>
      </c>
    </row>
    <row r="18" spans="2:9" ht="12.75">
      <c r="B18" s="1">
        <f>SUM(I13:I16)</f>
        <v>123.00943200000002</v>
      </c>
      <c r="C18" t="s">
        <v>26</v>
      </c>
      <c r="D18">
        <f>D4</f>
        <v>342.4</v>
      </c>
      <c r="E18" t="s">
        <v>13</v>
      </c>
      <c r="F18">
        <f>B18/D18</f>
        <v>0.35925651869158887</v>
      </c>
      <c r="G18" s="1" t="s">
        <v>14</v>
      </c>
      <c r="I18" s="1"/>
    </row>
    <row r="21" spans="2:10" ht="12.75">
      <c r="B21" t="s">
        <v>32</v>
      </c>
      <c r="I21" t="s">
        <v>33</v>
      </c>
      <c r="J21" t="s">
        <v>34</v>
      </c>
    </row>
    <row r="22" spans="2:10" ht="12.75">
      <c r="B22" t="s">
        <v>28</v>
      </c>
      <c r="I22" s="7">
        <f>0.05298*D27</f>
        <v>18.140352</v>
      </c>
      <c r="J22" s="1" t="s">
        <v>14</v>
      </c>
    </row>
    <row r="23" spans="2:10" ht="12.75">
      <c r="B23" t="s">
        <v>15</v>
      </c>
      <c r="I23" s="7">
        <f>I22*22%</f>
        <v>3.99087744</v>
      </c>
      <c r="J23" s="1" t="s">
        <v>14</v>
      </c>
    </row>
    <row r="24" spans="2:10" ht="12.75">
      <c r="B24" t="s">
        <v>16</v>
      </c>
      <c r="I24" s="1">
        <v>6.49</v>
      </c>
      <c r="J24" s="1" t="s">
        <v>14</v>
      </c>
    </row>
    <row r="25" spans="2:10" ht="12.75">
      <c r="B25" t="s">
        <v>17</v>
      </c>
      <c r="I25" s="7">
        <f>(I22+I23+I24)*56%</f>
        <v>16.027888486400002</v>
      </c>
      <c r="J25" s="1" t="s">
        <v>14</v>
      </c>
    </row>
    <row r="27" spans="2:9" ht="12.75">
      <c r="B27" s="7">
        <f>SUM(I22:I25)</f>
        <v>44.6491179264</v>
      </c>
      <c r="C27" s="8" t="s">
        <v>26</v>
      </c>
      <c r="D27" s="8">
        <f>D4</f>
        <v>342.4</v>
      </c>
      <c r="E27" s="8" t="s">
        <v>13</v>
      </c>
      <c r="F27" s="8">
        <f>B27/D27</f>
        <v>0.13040046123364488</v>
      </c>
      <c r="G27" s="1" t="s">
        <v>14</v>
      </c>
      <c r="I27" s="1"/>
    </row>
    <row r="30" ht="12.75">
      <c r="B30" t="s">
        <v>35</v>
      </c>
    </row>
    <row r="31" ht="12.75">
      <c r="B31" t="s">
        <v>25</v>
      </c>
    </row>
    <row r="32" spans="2:10" ht="12.75">
      <c r="B32" t="s">
        <v>18</v>
      </c>
      <c r="I32" s="7">
        <f>0.73116*D37</f>
        <v>250.349184</v>
      </c>
      <c r="J32" s="1" t="s">
        <v>14</v>
      </c>
    </row>
    <row r="33" spans="2:10" ht="12.75">
      <c r="B33" t="s">
        <v>19</v>
      </c>
      <c r="I33" s="7">
        <f>I32*22%</f>
        <v>55.07682048</v>
      </c>
      <c r="J33" s="1" t="s">
        <v>14</v>
      </c>
    </row>
    <row r="34" spans="2:10" ht="12.75">
      <c r="B34" t="s">
        <v>20</v>
      </c>
      <c r="I34" s="7">
        <v>115.77</v>
      </c>
      <c r="J34" s="1" t="s">
        <v>14</v>
      </c>
    </row>
    <row r="35" spans="2:10" ht="12.75">
      <c r="B35" t="s">
        <v>21</v>
      </c>
      <c r="I35" s="7">
        <f>(I32+I33+I34)*56%</f>
        <v>235.86976250880002</v>
      </c>
      <c r="J35" s="1" t="s">
        <v>14</v>
      </c>
    </row>
    <row r="37" spans="2:9" ht="12.75">
      <c r="B37" s="7">
        <f>SUM(I32:I35)</f>
        <v>657.0657669888001</v>
      </c>
      <c r="C37" t="s">
        <v>26</v>
      </c>
      <c r="D37">
        <f>D4</f>
        <v>342.4</v>
      </c>
      <c r="E37" t="s">
        <v>13</v>
      </c>
      <c r="F37" s="8">
        <f>B37/D37</f>
        <v>1.919000487700935</v>
      </c>
      <c r="G37" s="1" t="s">
        <v>14</v>
      </c>
      <c r="I37" s="1"/>
    </row>
    <row r="40" spans="2:6" ht="12.75">
      <c r="B40" t="s">
        <v>22</v>
      </c>
      <c r="D40" s="4">
        <f>F18+F27+F37</f>
        <v>2.4086574676261687</v>
      </c>
      <c r="E40" s="1" t="s">
        <v>14</v>
      </c>
      <c r="F40" s="1"/>
    </row>
    <row r="41" spans="2:6" ht="12.75">
      <c r="B41" t="s">
        <v>23</v>
      </c>
      <c r="D41" s="4">
        <f>D40*20%</f>
        <v>0.48173149352523376</v>
      </c>
      <c r="E41" s="1" t="s">
        <v>14</v>
      </c>
      <c r="F41" s="1"/>
    </row>
    <row r="42" spans="2:6" ht="12.75">
      <c r="B42" t="s">
        <v>24</v>
      </c>
      <c r="D42" s="6">
        <f>SUM(D40:D41)</f>
        <v>2.8903889611514026</v>
      </c>
      <c r="E42" s="1" t="s">
        <v>14</v>
      </c>
      <c r="F42" s="1"/>
    </row>
    <row r="44" ht="12.75">
      <c r="I44" s="1"/>
    </row>
  </sheetData>
  <sheetProtection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2018-12-10T19:26:47Z</cp:lastPrinted>
  <dcterms:created xsi:type="dcterms:W3CDTF">2018-12-10T17:52:52Z</dcterms:created>
  <dcterms:modified xsi:type="dcterms:W3CDTF">2018-12-20T12:47:43Z</dcterms:modified>
  <cp:category/>
  <cp:version/>
  <cp:contentType/>
  <cp:contentStatus/>
</cp:coreProperties>
</file>